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1" sheetId="1" r:id="rId1"/>
  </sheets>
  <definedNames>
    <definedName name="_xlnm.Print_Area" localSheetId="0">'Лист1'!$A$1:$H$95</definedName>
  </definedNames>
  <calcPr fullCalcOnLoad="1"/>
</workbook>
</file>

<file path=xl/sharedStrings.xml><?xml version="1.0" encoding="utf-8"?>
<sst xmlns="http://schemas.openxmlformats.org/spreadsheetml/2006/main" count="148" uniqueCount="147">
  <si>
    <t>Наименование показателя</t>
  </si>
  <si>
    <t>Код по бюджетной классификации</t>
  </si>
  <si>
    <t>РАСХОДЫ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</si>
  <si>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</si>
  <si>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</si>
  <si>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</si>
  <si>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</si>
  <si>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</si>
  <si>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</si>
  <si>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</si>
  <si>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</si>
  <si>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</si>
  <si>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</si>
  <si>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</si>
  <si>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</si>
  <si>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</si>
  <si>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</si>
  <si>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</si>
  <si>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Транспорт</t>
  </si>
  <si>
    <t>0408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</si>
  <si>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</si>
  <si>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</si>
  <si>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</si>
  <si>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</si>
  <si>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Коммунальное хозяйство</t>
  </si>
  <si>
    <t>0502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</si>
  <si>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</si>
  <si>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</si>
  <si>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</si>
  <si>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</si>
  <si>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</si>
  <si>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</si>
  <si>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</si>
  <si>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</si>
  <si>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</si>
  <si>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</si>
  <si>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</si>
  <si>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</si>
  <si>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</si>
  <si>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Периодическая печать и издательства</t>
  </si>
  <si>
    <t>0804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</si>
  <si>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</si>
  <si>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</si>
  <si>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</si>
  <si>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</si>
  <si>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</si>
  <si>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</si>
  <si>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</si>
  <si>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</si>
  <si>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1100</t>
  </si>
  <si>
    <t>1101</t>
  </si>
  <si>
    <t>ИТОГО РАСХОДОВ</t>
  </si>
  <si>
    <t>9600</t>
  </si>
  <si>
    <t>0111</t>
  </si>
  <si>
    <t>Обслуживание государственного и муниципального долга</t>
  </si>
  <si>
    <t>Дорожное хозяйство</t>
  </si>
  <si>
    <t>0409</t>
  </si>
  <si>
    <t>НАЛОГИ НА ПРИБЫЛЬ, ДОХОДЫ</t>
  </si>
  <si>
    <t>Налог на доходы физических лиц</t>
  </si>
  <si>
    <t>НАЛОГИ НА СОВОКУПНЫЙ ДОХОД</t>
  </si>
  <si>
    <t xml:space="preserve">Единый налог на вмененный доход </t>
  </si>
  <si>
    <t xml:space="preserve">Единый сельскохозяйственный налог 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</si>
  <si>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</si>
  <si>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</si>
  <si>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</si>
  <si>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>Гос. пошлина по делам, рассм. в судах общей юрисдикции, мировыми судьями</t>
  </si>
  <si>
    <t xml:space="preserve">ЗАДОЛЖЕННОСТЬ И ПЕРЕРАСЧЕТЫ ПО ОТМЕНЕННЫМ НАЛОГАМ, СБОРАМ </t>
  </si>
  <si>
    <t>Налог с продаж</t>
  </si>
  <si>
    <t>Прочие налоги и сборы (по отмененным местным налогам и сборам)</t>
  </si>
  <si>
    <t>ДОХОДЫ ОТ ИСПОЛЬЗОВАНИЯ ИМУЩЕСТВА, НАХОДЯЩЕГОСЯ В  МУНИЦИПАЛЬНОЙ СОБСТВЕННОСТИ</t>
  </si>
  <si>
    <t>Доходы от сдачи в аренду имущества, находящегося в  муниципальной собственности</t>
  </si>
  <si>
    <t>Доходы, полученные в виде арендной платы за земельные участки</t>
  </si>
  <si>
    <t>Доходы от сдачи в аренду имущества</t>
  </si>
  <si>
    <t>Платежи от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</si>
  <si>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</si>
  <si>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</si>
  <si>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</si>
  <si>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 (приватизация имущества)</t>
  </si>
  <si>
    <t>ШТРАФЫ, САНКЦИИ, ВОЗМЕЩЕНИЕ УЩЕРБА</t>
  </si>
  <si>
    <t>ПРОЧИЕ НЕНАЛОГОВЫЕ ДОХОДЫ, НЕВЫЯСНЕННЫЕ ПОСТУПЛЕНИЯ</t>
  </si>
  <si>
    <t>ВОЗВРАТ СУБВЕНЦИЙ</t>
  </si>
  <si>
    <t>БЕЗВОЗМЕЗДНЫЕ ПОСТУПЛЕНИЯ</t>
  </si>
  <si>
    <t>ВСЕГО ДОХОДОВ</t>
  </si>
  <si>
    <t xml:space="preserve">НАЛОГОВЫЕ И НЕНАЛОГОВЫЕ ДОХОДЫ         </t>
  </si>
  <si>
    <t>БЕЗВОЗМЕЗДНЫЕ ПОСТУПЛЕНИЯ ОТ ДРУГИХ БЮДЖЕТОВ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</si>
  <si>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</si>
  <si>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</si>
  <si>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Высшее и послевузовское профессиональное образование</t>
  </si>
  <si>
    <t>0706</t>
  </si>
  <si>
    <t xml:space="preserve">Культура, кинематография </t>
  </si>
  <si>
    <t>Другие вопросы в области культуры, кинематографии</t>
  </si>
  <si>
    <t xml:space="preserve">Физическая культура и спорт </t>
  </si>
  <si>
    <t xml:space="preserve">Физическая культура </t>
  </si>
  <si>
    <t>Средства массовой информации</t>
  </si>
  <si>
    <t>1200</t>
  </si>
  <si>
    <t>1202</t>
  </si>
  <si>
    <t>1300</t>
  </si>
  <si>
    <t>Обслуживание внутреннего государственного и муниципального долга</t>
  </si>
  <si>
    <t>1301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</si>
  <si>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</si>
  <si>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</si>
  <si>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</si>
  <si>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ПРОФИЦИТ БЮДЖЕТА (со знаком "плюс") ДЕФИЦИТ БЮДЖЕТА (со знаком "минус")</t>
  </si>
  <si>
    <t>790000000000</t>
  </si>
  <si>
    <t>НАЛОГИ НА ИМУЩЕСТВО</t>
  </si>
  <si>
    <t>Налог на игорный бизнес</t>
  </si>
  <si>
    <t>Налог с применением патентной системы</t>
  </si>
  <si>
    <t xml:space="preserve">Дотация </t>
  </si>
  <si>
    <t>Субсидии</t>
  </si>
  <si>
    <t>Субвенции</t>
  </si>
  <si>
    <t>Иные межбюджетные трансферты</t>
  </si>
  <si>
    <t>НАЛОГИ НА ТОВАРЫ, РЕАЛИЗУЕМЫЕ НА ТЕРРИТОРИИ РФ</t>
  </si>
  <si>
    <t>Акцизы по подакцизным товарам</t>
  </si>
  <si>
    <t>Доходы от продажи от продажи земельных участков, государственная собственность на  которые не разграничена</t>
  </si>
  <si>
    <t>0501</t>
  </si>
  <si>
    <t>Жилищное хозяйство</t>
  </si>
  <si>
    <t>Другие вопросы в области физкультуры и спорта</t>
  </si>
  <si>
    <t>Доходы от оказания платных услуг и компенсации затрат государства</t>
  </si>
  <si>
    <t>Прочие доходы от компенсации затрат ьбюджетов муниципальных районов</t>
  </si>
  <si>
    <t>отклонение (факт 2016-2015)</t>
  </si>
  <si>
    <t>Судебная система</t>
  </si>
  <si>
    <t>0105</t>
  </si>
  <si>
    <t>Обеспечение проведения выборов и референдумов</t>
  </si>
  <si>
    <t>0107</t>
  </si>
  <si>
    <t>0505</t>
  </si>
  <si>
    <t>Охрана окружающей среды</t>
  </si>
  <si>
    <t>0600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</si>
  <si>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</si>
  <si>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</si>
  <si>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</si>
  <si>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</si>
  <si>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Прочие безвозмедные поступления, возврат субсидий прошлых лет</t>
  </si>
  <si>
    <t>Исполнено за 9 месяцев 2015 года</t>
  </si>
  <si>
    <t>Исполнено за 9 месяцев 2016 года</t>
  </si>
  <si>
    <t>0200</t>
  </si>
  <si>
    <t>0204</t>
  </si>
  <si>
    <t>Мобилизационная подготовка экономики</t>
  </si>
  <si>
    <t>Национальная оборона</t>
  </si>
  <si>
    <t>% исполнения за 9 месяцев 2016 год</t>
  </si>
  <si>
    <t>% исполнения за 9 месяцев 2015 год</t>
  </si>
  <si>
    <t>Межбюджетные трансферты общего характера бюджетам бюджетной системы Российской Федерации</t>
  </si>
  <si>
    <t>в 11,9 р.</t>
  </si>
  <si>
    <t>гос. пошлина  за выдачу  разрешения на установку рекламной конструкции</t>
  </si>
  <si>
    <t>в 12,8 р.</t>
  </si>
  <si>
    <t>в 61,9 р.</t>
  </si>
  <si>
    <t>Отчет об исполнении бюджета муниципального образования "Гагаринский район" Смоленской области за девять месяцев 2016 года</t>
  </si>
  <si>
    <t>Уточненный план на 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</si>
</sst>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Alignment="1">
      <alignment/>
    </xf>
    <xf numFmtId="170" fontId="2" fillId="0" borderId="10" xfId="0" applyNumberFormat="1" applyFont="1" applyFill="1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horizontal="center"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70" fontId="3" fillId="33" borderId="10" xfId="0" applyNumberFormat="1" applyFont="1" applyFill="1" applyBorder="1" applyAlignment="1">
      <alignment horizontal="center" vertical="top" wrapText="1"/>
    </xf>
    <xf numFmtId="170" fontId="3" fillId="0" borderId="11" xfId="0" applyNumberFormat="1" applyFont="1" applyBorder="1" applyAlignment="1">
      <alignment horizontal="center" vertical="top" wrapText="1"/>
    </xf>
    <xf numFmtId="170" fontId="1" fillId="0" borderId="0" xfId="0" applyNumberFormat="1" applyFont="1" applyAlignment="1">
      <alignment/>
    </xf>
    <xf numFmtId="170" fontId="3" fillId="0" borderId="11" xfId="0" applyNumberFormat="1" applyFont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vertical="top" wrapText="1"/>
    </xf>
    <xf numFmtId="170" fontId="6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Fill="1" applyBorder="1" applyAlignment="1">
      <alignment vertical="top" wrapText="1"/>
    </xf>
    <xf numFmtId="170" fontId="7" fillId="0" borderId="10" xfId="0" applyNumberFormat="1" applyFont="1" applyFill="1" applyBorder="1" applyAlignment="1">
      <alignment vertical="top" wrapText="1"/>
    </xf>
    <xf numFmtId="170" fontId="2" fillId="0" borderId="10" xfId="0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 wrapText="1"/>
    </xf>
    <xf numFmtId="170" fontId="2" fillId="0" borderId="0" xfId="0" applyNumberFormat="1" applyFont="1" applyAlignment="1">
      <alignment horizontal="right" vertical="top" wrapText="1"/>
    </xf>
    <xf numFmtId="170" fontId="3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vertical="top"/>
    </xf>
    <xf numFmtId="3" fontId="3" fillId="0" borderId="11" xfId="0" applyNumberFormat="1" applyFont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/>
    </xf>
    <xf numFmtId="170" fontId="1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70" fontId="3" fillId="32" borderId="10" xfId="0" applyNumberFormat="1" applyFont="1" applyFill="1" applyBorder="1" applyAlignment="1">
      <alignment vertical="top" wrapText="1"/>
    </xf>
    <xf numFmtId="3" fontId="3" fillId="32" borderId="10" xfId="0" applyNumberFormat="1" applyFont="1" applyFill="1" applyBorder="1" applyAlignment="1">
      <alignment horizontal="center" vertical="top" wrapText="1"/>
    </xf>
    <xf numFmtId="170" fontId="3" fillId="34" borderId="12" xfId="0" applyNumberFormat="1" applyFont="1" applyFill="1" applyBorder="1" applyAlignment="1">
      <alignment horizontal="center" vertical="top" wrapText="1"/>
    </xf>
    <xf numFmtId="3" fontId="1" fillId="34" borderId="12" xfId="0" applyNumberFormat="1" applyFont="1" applyFill="1" applyBorder="1" applyAlignment="1">
      <alignment vertical="top"/>
    </xf>
    <xf numFmtId="170" fontId="1" fillId="34" borderId="12" xfId="0" applyNumberFormat="1" applyFont="1" applyFill="1" applyBorder="1" applyAlignment="1">
      <alignment vertical="top"/>
    </xf>
    <xf numFmtId="170" fontId="2" fillId="34" borderId="10" xfId="0" applyNumberFormat="1" applyFont="1" applyFill="1" applyBorder="1" applyAlignment="1">
      <alignment horizontal="center" vertical="top" wrapText="1"/>
    </xf>
    <xf numFmtId="170" fontId="1" fillId="34" borderId="0" xfId="0" applyNumberFormat="1" applyFont="1" applyFill="1" applyAlignment="1">
      <alignment/>
    </xf>
    <xf numFmtId="170" fontId="3" fillId="35" borderId="10" xfId="0" applyNumberFormat="1" applyFont="1" applyFill="1" applyBorder="1" applyAlignment="1">
      <alignment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170" fontId="3" fillId="35" borderId="10" xfId="0" applyNumberFormat="1" applyFont="1" applyFill="1" applyBorder="1" applyAlignment="1">
      <alignment horizontal="center" vertical="center" wrapText="1"/>
    </xf>
    <xf numFmtId="170" fontId="1" fillId="35" borderId="0" xfId="0" applyNumberFormat="1" applyFont="1" applyFill="1" applyAlignment="1">
      <alignment/>
    </xf>
    <xf numFmtId="3" fontId="5" fillId="35" borderId="10" xfId="0" applyNumberFormat="1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70" fontId="3" fillId="34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70" fontId="2" fillId="36" borderId="10" xfId="0" applyNumberFormat="1" applyFont="1" applyFill="1" applyBorder="1" applyAlignment="1">
      <alignment horizontal="center" vertical="center" wrapText="1"/>
    </xf>
    <xf numFmtId="170" fontId="1" fillId="36" borderId="0" xfId="0" applyNumberFormat="1" applyFont="1" applyFill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justify"/>
    </xf>
    <xf numFmtId="170" fontId="1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justify"/>
    </xf>
    <xf numFmtId="170" fontId="9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justify"/>
    </xf>
    <xf numFmtId="170" fontId="5" fillId="33" borderId="10" xfId="0" applyNumberFormat="1" applyFont="1" applyFill="1" applyBorder="1" applyAlignment="1">
      <alignment horizontal="center" vertical="justify"/>
    </xf>
    <xf numFmtId="170" fontId="1" fillId="32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70" fontId="5" fillId="0" borderId="11" xfId="0" applyNumberFormat="1" applyFont="1" applyBorder="1" applyAlignment="1">
      <alignment horizontal="center" vertical="top" wrapText="1"/>
    </xf>
    <xf numFmtId="170" fontId="1" fillId="36" borderId="10" xfId="0" applyNumberFormat="1" applyFont="1" applyFill="1" applyBorder="1" applyAlignment="1">
      <alignment horizontal="center" vertical="center" wrapText="1"/>
    </xf>
    <xf numFmtId="170" fontId="10" fillId="0" borderId="13" xfId="0" applyNumberFormat="1" applyFont="1" applyBorder="1" applyAlignment="1">
      <alignment horizontal="center" vertical="top" wrapText="1"/>
    </xf>
    <xf numFmtId="170" fontId="2" fillId="0" borderId="0" xfId="0" applyNumberFormat="1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view="pageBreakPreview" zoomScaleSheetLayoutView="100"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31" sqref="D31"/>
    </sheetView>
  </sheetViews>
  <sheetFormatPr defaultColWidth="9.00390625" defaultRowHeight="12.75"/>
  <cols>
    <col min="1" max="1" width="44.875" style="9" customWidth="1"/>
    <col min="2" max="2" width="8.25390625" style="30" customWidth="1"/>
    <col min="3" max="3" width="11.125" style="9" customWidth="1"/>
    <col min="4" max="4" width="10.25390625" style="9" customWidth="1"/>
    <col min="5" max="5" width="10.625" style="9" customWidth="1"/>
    <col min="6" max="6" width="10.25390625" style="9" customWidth="1"/>
    <col min="7" max="7" width="10.875" style="9" customWidth="1"/>
    <col min="8" max="8" width="10.625" style="9" customWidth="1"/>
    <col min="9" max="16384" width="9.125" style="9" customWidth="1"/>
  </cols>
  <sheetData>
    <row r="1" spans="1:8" ht="36" customHeight="1">
      <c r="A1" s="70" t="s">
        <v>145</v>
      </c>
      <c r="B1" s="70"/>
      <c r="C1" s="70"/>
      <c r="D1" s="70"/>
      <c r="E1" s="70"/>
      <c r="F1" s="70"/>
      <c r="G1" s="70"/>
      <c r="H1" s="70"/>
    </row>
    <row r="2" spans="1:8" ht="63.75">
      <c r="A2" s="10" t="s">
        <v>0</v>
      </c>
      <c r="B2" s="21" t="s">
        <v>1</v>
      </c>
      <c r="C2" s="68" t="s">
        <v>146</v>
      </c>
      <c r="D2" s="68" t="s">
        <v>133</v>
      </c>
      <c r="E2" s="8" t="s">
        <v>138</v>
      </c>
      <c r="F2" s="68" t="s">
        <v>132</v>
      </c>
      <c r="G2" s="8" t="s">
        <v>119</v>
      </c>
      <c r="H2" s="8" t="s">
        <v>139</v>
      </c>
    </row>
    <row r="3" spans="1:8" ht="12.75">
      <c r="A3" s="11" t="s">
        <v>83</v>
      </c>
      <c r="B3" s="22">
        <v>10000</v>
      </c>
      <c r="C3" s="7">
        <f>C4+C6+C8+C12+C14+C16+C19+C22+C27+C29+C31+C34+C35</f>
        <v>209488.5</v>
      </c>
      <c r="D3" s="7">
        <f>D4+D6+D8+D12+D14+D16+D19+D22+D27+D29+D31+D34+D35</f>
        <v>179920.40000000002</v>
      </c>
      <c r="E3" s="7">
        <f>D3/C3*100</f>
        <v>85.88557367110845</v>
      </c>
      <c r="F3" s="7">
        <f>F4+F6+F8+F12+F14+F16+F19+F22+F27+F29+F31+F34+F35</f>
        <v>150533.09999999998</v>
      </c>
      <c r="G3" s="7">
        <f>D3-F3</f>
        <v>29387.300000000047</v>
      </c>
      <c r="H3" s="55">
        <v>76.8</v>
      </c>
    </row>
    <row r="4" spans="1:8" ht="13.5">
      <c r="A4" s="12" t="s">
        <v>57</v>
      </c>
      <c r="B4" s="23">
        <v>10100</v>
      </c>
      <c r="C4" s="5">
        <f>C5</f>
        <v>150536.7</v>
      </c>
      <c r="D4" s="5">
        <f>D5</f>
        <v>128141.2</v>
      </c>
      <c r="E4" s="5">
        <f>D4/C4*100</f>
        <v>85.1228969414103</v>
      </c>
      <c r="F4" s="5">
        <f>F5</f>
        <v>98999.4</v>
      </c>
      <c r="G4" s="5">
        <f aca="true" t="shared" si="0" ref="G4:G44">D4-F4</f>
        <v>29141.800000000003</v>
      </c>
      <c r="H4" s="56">
        <v>69.8</v>
      </c>
    </row>
    <row r="5" spans="1:8" ht="12.75">
      <c r="A5" s="13" t="s">
        <v>58</v>
      </c>
      <c r="B5" s="24">
        <v>10102</v>
      </c>
      <c r="C5" s="1">
        <v>150536.7</v>
      </c>
      <c r="D5" s="1">
        <v>128141.2</v>
      </c>
      <c r="E5" s="1">
        <f>D5/C5*100</f>
        <v>85.1228969414103</v>
      </c>
      <c r="F5" s="1">
        <v>98999.4</v>
      </c>
      <c r="G5" s="1">
        <f t="shared" si="0"/>
        <v>29141.800000000003</v>
      </c>
      <c r="H5" s="57">
        <v>69.8</v>
      </c>
    </row>
    <row r="6" spans="1:8" ht="27">
      <c r="A6" s="12" t="s">
        <v>111</v>
      </c>
      <c r="B6" s="33">
        <v>10300</v>
      </c>
      <c r="C6" s="4">
        <f>C7</f>
        <v>4975.2</v>
      </c>
      <c r="D6" s="4">
        <f>D7</f>
        <v>5704.7</v>
      </c>
      <c r="E6" s="4">
        <f>D6/C6*100</f>
        <v>114.66272712654768</v>
      </c>
      <c r="F6" s="4">
        <f>F7</f>
        <v>3830.9</v>
      </c>
      <c r="G6" s="4">
        <f>D6-F6</f>
        <v>1873.7999999999997</v>
      </c>
      <c r="H6" s="58">
        <v>84.1</v>
      </c>
    </row>
    <row r="7" spans="1:8" ht="12.75">
      <c r="A7" s="13" t="s">
        <v>112</v>
      </c>
      <c r="B7" s="24">
        <v>10302</v>
      </c>
      <c r="C7" s="1">
        <v>4975.2</v>
      </c>
      <c r="D7" s="1">
        <v>5704.7</v>
      </c>
      <c r="E7" s="1">
        <f>D7/C7*100</f>
        <v>114.66272712654768</v>
      </c>
      <c r="F7" s="1">
        <v>3830.9</v>
      </c>
      <c r="G7" s="1">
        <f>D7-F7</f>
        <v>1873.7999999999997</v>
      </c>
      <c r="H7" s="57">
        <v>84.1</v>
      </c>
    </row>
    <row r="8" spans="1:8" ht="13.5">
      <c r="A8" s="12" t="s">
        <v>59</v>
      </c>
      <c r="B8" s="23">
        <v>10500</v>
      </c>
      <c r="C8" s="4">
        <f>C9+C10+C11</f>
        <v>29124.5</v>
      </c>
      <c r="D8" s="4">
        <f>D9+D10+D11</f>
        <v>17657.7</v>
      </c>
      <c r="E8" s="4">
        <f aca="true" t="shared" si="1" ref="E8:E17">D8/C8*100</f>
        <v>60.62833696715823</v>
      </c>
      <c r="F8" s="4">
        <f>F9+F10+F11</f>
        <v>20593.4</v>
      </c>
      <c r="G8" s="4">
        <f t="shared" si="0"/>
        <v>-2935.7000000000007</v>
      </c>
      <c r="H8" s="58">
        <v>75.8</v>
      </c>
    </row>
    <row r="9" spans="1:8" ht="12.75">
      <c r="A9" s="13" t="s">
        <v>60</v>
      </c>
      <c r="B9" s="24">
        <v>10502</v>
      </c>
      <c r="C9" s="1">
        <v>24000</v>
      </c>
      <c r="D9" s="1">
        <v>14240.8</v>
      </c>
      <c r="E9" s="1">
        <f t="shared" si="1"/>
        <v>59.33666666666666</v>
      </c>
      <c r="F9" s="1">
        <v>17776.9</v>
      </c>
      <c r="G9" s="1">
        <f t="shared" si="0"/>
        <v>-3536.100000000002</v>
      </c>
      <c r="H9" s="57">
        <v>82.7</v>
      </c>
    </row>
    <row r="10" spans="1:8" ht="12.75">
      <c r="A10" s="13" t="s">
        <v>61</v>
      </c>
      <c r="B10" s="24">
        <v>10503</v>
      </c>
      <c r="C10" s="1">
        <v>44.5</v>
      </c>
      <c r="D10" s="1">
        <v>528</v>
      </c>
      <c r="E10" s="1" t="s">
        <v>141</v>
      </c>
      <c r="F10" s="1">
        <v>55.7</v>
      </c>
      <c r="G10" s="1">
        <f t="shared" si="0"/>
        <v>472.3</v>
      </c>
      <c r="H10" s="57">
        <v>47.7</v>
      </c>
    </row>
    <row r="11" spans="1:8" ht="12.75">
      <c r="A11" s="13" t="s">
        <v>106</v>
      </c>
      <c r="B11" s="24">
        <v>10504</v>
      </c>
      <c r="C11" s="1">
        <v>5080</v>
      </c>
      <c r="D11" s="1">
        <v>2888.9</v>
      </c>
      <c r="E11" s="1">
        <f t="shared" si="1"/>
        <v>56.868110236220474</v>
      </c>
      <c r="F11" s="1">
        <v>2760.8</v>
      </c>
      <c r="G11" s="1">
        <f>D11-F11</f>
        <v>128.0999999999999</v>
      </c>
      <c r="H11" s="57">
        <v>49.8</v>
      </c>
    </row>
    <row r="12" spans="1:8" ht="13.5">
      <c r="A12" s="12" t="s">
        <v>104</v>
      </c>
      <c r="B12" s="23">
        <v>10600</v>
      </c>
      <c r="C12" s="4">
        <f>C13</f>
        <v>84</v>
      </c>
      <c r="D12" s="4">
        <f>D13</f>
        <v>63</v>
      </c>
      <c r="E12" s="4">
        <f t="shared" si="1"/>
        <v>75</v>
      </c>
      <c r="F12" s="4">
        <f>F13</f>
        <v>63</v>
      </c>
      <c r="G12" s="4">
        <f>G13</f>
        <v>0</v>
      </c>
      <c r="H12" s="58"/>
    </row>
    <row r="13" spans="1:8" ht="12.75">
      <c r="A13" s="13" t="s">
        <v>105</v>
      </c>
      <c r="B13" s="24">
        <v>10605</v>
      </c>
      <c r="C13" s="1">
        <v>84</v>
      </c>
      <c r="D13" s="1">
        <v>63</v>
      </c>
      <c r="E13" s="1">
        <f t="shared" si="1"/>
        <v>75</v>
      </c>
      <c r="F13" s="1">
        <v>63</v>
      </c>
      <c r="G13" s="1">
        <f>D13-F13</f>
        <v>0</v>
      </c>
      <c r="H13" s="57"/>
    </row>
    <row r="14" spans="1:8" ht="40.5">
      <c r="A14" s="12" t="s">
        <v>62</v>
      </c>
      <c r="B14" s="23">
        <v>10700</v>
      </c>
      <c r="C14" s="5">
        <f>C15</f>
        <v>3563.8</v>
      </c>
      <c r="D14" s="5">
        <f>D15</f>
        <v>2614.7</v>
      </c>
      <c r="E14" s="5">
        <f t="shared" si="1"/>
        <v>73.36831472024244</v>
      </c>
      <c r="F14" s="5">
        <f>F15</f>
        <v>1935.6</v>
      </c>
      <c r="G14" s="5">
        <f t="shared" si="0"/>
        <v>679.0999999999999</v>
      </c>
      <c r="H14" s="59">
        <v>50.5</v>
      </c>
    </row>
    <row r="15" spans="1:8" ht="25.5">
      <c r="A15" s="13" t="s">
        <v>63</v>
      </c>
      <c r="B15" s="24">
        <v>10701</v>
      </c>
      <c r="C15" s="1">
        <v>3563.8</v>
      </c>
      <c r="D15" s="1">
        <v>2614.7</v>
      </c>
      <c r="E15" s="1">
        <f t="shared" si="1"/>
        <v>73.36831472024244</v>
      </c>
      <c r="F15" s="1">
        <v>1935.6</v>
      </c>
      <c r="G15" s="1">
        <f t="shared" si="0"/>
        <v>679.0999999999999</v>
      </c>
      <c r="H15" s="60">
        <v>50.5</v>
      </c>
    </row>
    <row r="16" spans="1:8" ht="13.5">
      <c r="A16" s="12" t="s">
        <v>64</v>
      </c>
      <c r="B16" s="23">
        <v>10800</v>
      </c>
      <c r="C16" s="5">
        <f>C17</f>
        <v>3210</v>
      </c>
      <c r="D16" s="5">
        <f>D17</f>
        <v>3046.5</v>
      </c>
      <c r="E16" s="5">
        <f t="shared" si="1"/>
        <v>94.90654205607477</v>
      </c>
      <c r="F16" s="5">
        <f>F17+F18</f>
        <v>2809.7</v>
      </c>
      <c r="G16" s="5">
        <f t="shared" si="0"/>
        <v>236.80000000000018</v>
      </c>
      <c r="H16" s="56">
        <v>95.6</v>
      </c>
    </row>
    <row r="17" spans="1:8" ht="25.5">
      <c r="A17" s="13" t="s">
        <v>65</v>
      </c>
      <c r="B17" s="24">
        <v>10803</v>
      </c>
      <c r="C17" s="1">
        <v>3210</v>
      </c>
      <c r="D17" s="1">
        <v>3046.5</v>
      </c>
      <c r="E17" s="1">
        <f t="shared" si="1"/>
        <v>94.90654205607477</v>
      </c>
      <c r="F17" s="1">
        <v>2804.7</v>
      </c>
      <c r="G17" s="1">
        <f t="shared" si="0"/>
        <v>241.80000000000018</v>
      </c>
      <c r="H17" s="60">
        <v>95.4</v>
      </c>
    </row>
    <row r="18" spans="1:8" ht="25.5">
      <c r="A18" s="13" t="s">
        <v>142</v>
      </c>
      <c r="B18" s="24"/>
      <c r="C18" s="1"/>
      <c r="D18" s="1"/>
      <c r="E18" s="1"/>
      <c r="F18" s="1">
        <v>5</v>
      </c>
      <c r="G18" s="1">
        <f>D18-F18</f>
        <v>-5</v>
      </c>
      <c r="H18" s="60"/>
    </row>
    <row r="19" spans="1:8" ht="27">
      <c r="A19" s="12" t="s">
        <v>66</v>
      </c>
      <c r="B19" s="23">
        <v>10900</v>
      </c>
      <c r="C19" s="5">
        <f>C20+C21</f>
        <v>51</v>
      </c>
      <c r="D19" s="5">
        <f>D20+D21</f>
        <v>6.2</v>
      </c>
      <c r="E19" s="4">
        <f>D19/C19*100</f>
        <v>12.156862745098039</v>
      </c>
      <c r="F19" s="5">
        <f>F20+F21</f>
        <v>0.2</v>
      </c>
      <c r="G19" s="5">
        <f t="shared" si="0"/>
        <v>6</v>
      </c>
      <c r="H19" s="59">
        <v>0.3</v>
      </c>
    </row>
    <row r="20" spans="1:8" ht="12.75">
      <c r="A20" s="13" t="s">
        <v>67</v>
      </c>
      <c r="B20" s="24">
        <v>10906</v>
      </c>
      <c r="C20" s="1">
        <v>51</v>
      </c>
      <c r="D20" s="1">
        <v>5.4</v>
      </c>
      <c r="E20" s="1">
        <f>D20/C20*100</f>
        <v>10.588235294117649</v>
      </c>
      <c r="F20" s="1">
        <v>0.2</v>
      </c>
      <c r="G20" s="1">
        <f t="shared" si="0"/>
        <v>5.2</v>
      </c>
      <c r="H20" s="57">
        <v>0.3</v>
      </c>
    </row>
    <row r="21" spans="1:8" ht="25.5">
      <c r="A21" s="13" t="s">
        <v>68</v>
      </c>
      <c r="B21" s="24">
        <v>10907</v>
      </c>
      <c r="C21" s="1">
        <v>0</v>
      </c>
      <c r="D21" s="1">
        <v>0.8</v>
      </c>
      <c r="E21" s="4">
        <v>0</v>
      </c>
      <c r="F21" s="1">
        <v>0</v>
      </c>
      <c r="G21" s="1">
        <f t="shared" si="0"/>
        <v>0.8</v>
      </c>
      <c r="H21" s="57"/>
    </row>
    <row r="22" spans="1:8" ht="40.5">
      <c r="A22" s="12" t="s">
        <v>69</v>
      </c>
      <c r="B22" s="23">
        <v>11100</v>
      </c>
      <c r="C22" s="5">
        <f>C23+C26</f>
        <v>10976.4</v>
      </c>
      <c r="D22" s="5">
        <f>D23+D26</f>
        <v>10566.4</v>
      </c>
      <c r="E22" s="5">
        <f aca="true" t="shared" si="2" ref="E22:E28">D22/C22*100</f>
        <v>96.26471338508071</v>
      </c>
      <c r="F22" s="5">
        <f>F23+F26</f>
        <v>10266</v>
      </c>
      <c r="G22" s="5">
        <f t="shared" si="0"/>
        <v>300.39999999999964</v>
      </c>
      <c r="H22" s="59">
        <v>120.3</v>
      </c>
    </row>
    <row r="23" spans="1:8" ht="25.5">
      <c r="A23" s="13" t="s">
        <v>70</v>
      </c>
      <c r="B23" s="24">
        <v>11105</v>
      </c>
      <c r="C23" s="1">
        <f>C24+C25</f>
        <v>10973.4</v>
      </c>
      <c r="D23" s="1">
        <f>D24+D25</f>
        <v>10527.9</v>
      </c>
      <c r="E23" s="6">
        <f t="shared" si="2"/>
        <v>95.94018262343485</v>
      </c>
      <c r="F23" s="1">
        <f>F24+F25</f>
        <v>10080.4</v>
      </c>
      <c r="G23" s="1">
        <f t="shared" si="0"/>
        <v>447.5</v>
      </c>
      <c r="H23" s="60">
        <v>118.2</v>
      </c>
    </row>
    <row r="24" spans="1:8" ht="25.5">
      <c r="A24" s="14" t="s">
        <v>71</v>
      </c>
      <c r="B24" s="25">
        <v>11105</v>
      </c>
      <c r="C24" s="6">
        <v>9273.4</v>
      </c>
      <c r="D24" s="6">
        <v>9284.3</v>
      </c>
      <c r="E24" s="6">
        <f t="shared" si="2"/>
        <v>100.11754049216037</v>
      </c>
      <c r="F24" s="6">
        <v>8371.6</v>
      </c>
      <c r="G24" s="6">
        <f t="shared" si="0"/>
        <v>912.6999999999989</v>
      </c>
      <c r="H24" s="61">
        <v>111.2</v>
      </c>
    </row>
    <row r="25" spans="1:8" ht="12.75">
      <c r="A25" s="14" t="s">
        <v>72</v>
      </c>
      <c r="B25" s="25">
        <v>11105</v>
      </c>
      <c r="C25" s="6">
        <v>1700</v>
      </c>
      <c r="D25" s="6">
        <v>1243.6</v>
      </c>
      <c r="E25" s="6">
        <f t="shared" si="2"/>
        <v>73.15294117647059</v>
      </c>
      <c r="F25" s="6">
        <v>1708.8</v>
      </c>
      <c r="G25" s="6">
        <f t="shared" si="0"/>
        <v>-465.20000000000005</v>
      </c>
      <c r="H25" s="62">
        <v>170.9</v>
      </c>
    </row>
    <row r="26" spans="1:8" ht="12.75">
      <c r="A26" s="13" t="s">
        <v>73</v>
      </c>
      <c r="B26" s="24"/>
      <c r="C26" s="1">
        <v>3</v>
      </c>
      <c r="D26" s="1">
        <v>38.5</v>
      </c>
      <c r="E26" s="6" t="s">
        <v>143</v>
      </c>
      <c r="F26" s="1">
        <v>185.6</v>
      </c>
      <c r="G26" s="1">
        <f t="shared" si="0"/>
        <v>-147.1</v>
      </c>
      <c r="H26" s="57" t="s">
        <v>144</v>
      </c>
    </row>
    <row r="27" spans="1:8" ht="27">
      <c r="A27" s="12" t="s">
        <v>74</v>
      </c>
      <c r="B27" s="23">
        <v>11200</v>
      </c>
      <c r="C27" s="5">
        <f>C28</f>
        <v>970.6</v>
      </c>
      <c r="D27" s="5">
        <f>D28</f>
        <v>2578.9</v>
      </c>
      <c r="E27" s="5">
        <f t="shared" si="2"/>
        <v>265.70162785905626</v>
      </c>
      <c r="F27" s="5">
        <f>F28</f>
        <v>2245</v>
      </c>
      <c r="G27" s="5">
        <f t="shared" si="0"/>
        <v>333.9000000000001</v>
      </c>
      <c r="H27" s="59">
        <v>67.2</v>
      </c>
    </row>
    <row r="28" spans="1:8" ht="25.5">
      <c r="A28" s="13" t="s">
        <v>75</v>
      </c>
      <c r="B28" s="24">
        <v>11201</v>
      </c>
      <c r="C28" s="1">
        <v>970.6</v>
      </c>
      <c r="D28" s="1">
        <v>2578.9</v>
      </c>
      <c r="E28" s="1">
        <f t="shared" si="2"/>
        <v>265.70162785905626</v>
      </c>
      <c r="F28" s="1">
        <v>2245</v>
      </c>
      <c r="G28" s="1">
        <f t="shared" si="0"/>
        <v>333.9000000000001</v>
      </c>
      <c r="H28" s="60">
        <v>67.2</v>
      </c>
    </row>
    <row r="29" spans="1:8" ht="25.5">
      <c r="A29" s="32" t="s">
        <v>117</v>
      </c>
      <c r="B29" s="33">
        <v>11300</v>
      </c>
      <c r="C29" s="4"/>
      <c r="D29" s="4">
        <v>75</v>
      </c>
      <c r="E29" s="4"/>
      <c r="F29" s="4">
        <v>15.7</v>
      </c>
      <c r="G29" s="4">
        <f>+D29-F29</f>
        <v>59.3</v>
      </c>
      <c r="H29" s="63"/>
    </row>
    <row r="30" spans="1:8" ht="25.5">
      <c r="A30" s="13" t="s">
        <v>118</v>
      </c>
      <c r="B30" s="24">
        <v>11302</v>
      </c>
      <c r="C30" s="1"/>
      <c r="D30" s="1">
        <v>75</v>
      </c>
      <c r="E30" s="1"/>
      <c r="F30" s="1">
        <v>15.7</v>
      </c>
      <c r="G30" s="1">
        <f>D30-F30</f>
        <v>59.3</v>
      </c>
      <c r="H30" s="60"/>
    </row>
    <row r="31" spans="1:8" ht="27">
      <c r="A31" s="12" t="s">
        <v>76</v>
      </c>
      <c r="B31" s="23">
        <v>11400</v>
      </c>
      <c r="C31" s="5">
        <f>C32+C33</f>
        <v>1830.8</v>
      </c>
      <c r="D31" s="5">
        <f>D32+D33</f>
        <v>6834.8</v>
      </c>
      <c r="E31" s="5">
        <f>D31/C31*100</f>
        <v>373.3231374262618</v>
      </c>
      <c r="F31" s="5">
        <f>F32+F33</f>
        <v>6954.4</v>
      </c>
      <c r="G31" s="5">
        <f t="shared" si="0"/>
        <v>-119.59999999999945</v>
      </c>
      <c r="H31" s="59"/>
    </row>
    <row r="32" spans="1:8" ht="25.5">
      <c r="A32" s="13" t="s">
        <v>77</v>
      </c>
      <c r="B32" s="24">
        <v>11402</v>
      </c>
      <c r="C32" s="1">
        <v>634.3</v>
      </c>
      <c r="D32" s="1">
        <v>1360.2</v>
      </c>
      <c r="E32" s="1">
        <f>D32/C32*100</f>
        <v>214.44111619107682</v>
      </c>
      <c r="F32" s="1">
        <v>2056.7</v>
      </c>
      <c r="G32" s="1">
        <f t="shared" si="0"/>
        <v>-696.4999999999998</v>
      </c>
      <c r="H32" s="60"/>
    </row>
    <row r="33" spans="1:8" ht="38.25">
      <c r="A33" s="13" t="s">
        <v>113</v>
      </c>
      <c r="B33" s="24">
        <v>11406</v>
      </c>
      <c r="C33" s="1">
        <v>1196.5</v>
      </c>
      <c r="D33" s="1">
        <v>5474.6</v>
      </c>
      <c r="E33" s="1">
        <f>D33/C33*100</f>
        <v>457.5511909736733</v>
      </c>
      <c r="F33" s="1">
        <v>4897.7</v>
      </c>
      <c r="G33" s="1">
        <f>D33-F33</f>
        <v>576.9000000000005</v>
      </c>
      <c r="H33" s="60"/>
    </row>
    <row r="34" spans="1:8" ht="34.5" customHeight="1">
      <c r="A34" s="12" t="s">
        <v>78</v>
      </c>
      <c r="B34" s="23">
        <v>11600</v>
      </c>
      <c r="C34" s="5">
        <v>4165.5</v>
      </c>
      <c r="D34" s="5">
        <v>2624.7</v>
      </c>
      <c r="E34" s="5">
        <f>D34/C34*100</f>
        <v>63.01044292401872</v>
      </c>
      <c r="F34" s="5">
        <v>2789.8</v>
      </c>
      <c r="G34" s="5">
        <f t="shared" si="0"/>
        <v>-165.10000000000036</v>
      </c>
      <c r="H34" s="59">
        <v>71.7</v>
      </c>
    </row>
    <row r="35" spans="1:8" ht="27">
      <c r="A35" s="12" t="s">
        <v>79</v>
      </c>
      <c r="B35" s="23">
        <v>11700</v>
      </c>
      <c r="C35" s="5">
        <v>0</v>
      </c>
      <c r="D35" s="5">
        <v>6.6</v>
      </c>
      <c r="E35" s="4"/>
      <c r="F35" s="5">
        <v>30</v>
      </c>
      <c r="G35" s="5">
        <f t="shared" si="0"/>
        <v>-23.4</v>
      </c>
      <c r="H35" s="59">
        <v>0</v>
      </c>
    </row>
    <row r="36" spans="1:8" ht="12.75">
      <c r="A36" s="11" t="s">
        <v>81</v>
      </c>
      <c r="B36" s="22">
        <v>20000</v>
      </c>
      <c r="C36" s="7">
        <f>C37+C43+C42</f>
        <v>418676.9</v>
      </c>
      <c r="D36" s="7">
        <f>D37+D42+D43</f>
        <v>330759.9</v>
      </c>
      <c r="E36" s="7">
        <f aca="true" t="shared" si="3" ref="E36:E41">D36/C36*100</f>
        <v>79.00122982662765</v>
      </c>
      <c r="F36" s="7">
        <f>F37+F42+F43</f>
        <v>290091.3</v>
      </c>
      <c r="G36" s="7">
        <f t="shared" si="0"/>
        <v>40668.600000000035</v>
      </c>
      <c r="H36" s="64">
        <v>69.5</v>
      </c>
    </row>
    <row r="37" spans="1:8" ht="25.5">
      <c r="A37" s="13" t="s">
        <v>84</v>
      </c>
      <c r="B37" s="24">
        <v>20200</v>
      </c>
      <c r="C37" s="1">
        <f>C38+C39+C40+C41</f>
        <v>418676.9</v>
      </c>
      <c r="D37" s="1">
        <f>D38+D39+D40+D41</f>
        <v>330601.80000000005</v>
      </c>
      <c r="E37" s="1">
        <f t="shared" si="3"/>
        <v>78.96346801077395</v>
      </c>
      <c r="F37" s="1">
        <f>F38+F39+F40+F41</f>
        <v>290145.3</v>
      </c>
      <c r="G37" s="1">
        <f t="shared" si="0"/>
        <v>40456.50000000006</v>
      </c>
      <c r="H37" s="60">
        <v>69.6</v>
      </c>
    </row>
    <row r="38" spans="1:8" ht="12.75">
      <c r="A38" s="13" t="s">
        <v>107</v>
      </c>
      <c r="B38" s="24">
        <v>20201</v>
      </c>
      <c r="C38" s="1">
        <v>55046</v>
      </c>
      <c r="D38" s="1">
        <v>43578.4</v>
      </c>
      <c r="E38" s="1">
        <f t="shared" si="3"/>
        <v>79.16724194310214</v>
      </c>
      <c r="F38" s="1">
        <v>48290.4</v>
      </c>
      <c r="G38" s="1">
        <f>D38-F38</f>
        <v>-4712</v>
      </c>
      <c r="H38" s="60">
        <v>75</v>
      </c>
    </row>
    <row r="39" spans="1:8" ht="12.75">
      <c r="A39" s="13" t="s">
        <v>108</v>
      </c>
      <c r="B39" s="24">
        <v>20202</v>
      </c>
      <c r="C39" s="1">
        <v>28378.8</v>
      </c>
      <c r="D39" s="1">
        <v>30859.2</v>
      </c>
      <c r="E39" s="1">
        <f t="shared" si="3"/>
        <v>108.74032728656604</v>
      </c>
      <c r="F39" s="1">
        <v>30713.2</v>
      </c>
      <c r="G39" s="1">
        <f>D39-F39</f>
        <v>146</v>
      </c>
      <c r="H39" s="60">
        <v>79.2</v>
      </c>
    </row>
    <row r="40" spans="1:8" ht="12.75">
      <c r="A40" s="13" t="s">
        <v>109</v>
      </c>
      <c r="B40" s="24">
        <v>20203</v>
      </c>
      <c r="C40" s="1">
        <v>333845.9</v>
      </c>
      <c r="D40" s="1">
        <v>255598.7</v>
      </c>
      <c r="E40" s="1">
        <f t="shared" si="3"/>
        <v>76.56188079590014</v>
      </c>
      <c r="F40" s="1">
        <v>210396.6</v>
      </c>
      <c r="G40" s="1">
        <f>D40-F40</f>
        <v>45202.100000000006</v>
      </c>
      <c r="H40" s="60">
        <v>67.2</v>
      </c>
    </row>
    <row r="41" spans="1:8" ht="12.75">
      <c r="A41" s="13" t="s">
        <v>110</v>
      </c>
      <c r="B41" s="24">
        <v>20204</v>
      </c>
      <c r="C41" s="1">
        <v>1406.2</v>
      </c>
      <c r="D41" s="1">
        <v>565.5</v>
      </c>
      <c r="E41" s="1">
        <f t="shared" si="3"/>
        <v>40.21476319158015</v>
      </c>
      <c r="F41" s="1">
        <v>745.1</v>
      </c>
      <c r="G41" s="1">
        <f>D41-F41</f>
        <v>-179.60000000000002</v>
      </c>
      <c r="H41" s="60">
        <v>95.6</v>
      </c>
    </row>
    <row r="42" spans="1:8" ht="25.5">
      <c r="A42" s="13" t="s">
        <v>131</v>
      </c>
      <c r="B42" s="24">
        <v>20700</v>
      </c>
      <c r="C42" s="1"/>
      <c r="D42" s="1">
        <v>255</v>
      </c>
      <c r="E42" s="1"/>
      <c r="F42" s="1">
        <v>2</v>
      </c>
      <c r="G42" s="1">
        <f>D42-F42</f>
        <v>253</v>
      </c>
      <c r="H42" s="60"/>
    </row>
    <row r="43" spans="1:8" ht="12.75">
      <c r="A43" s="13" t="s">
        <v>80</v>
      </c>
      <c r="B43" s="24">
        <v>21900</v>
      </c>
      <c r="C43" s="1"/>
      <c r="D43" s="1">
        <v>-96.9</v>
      </c>
      <c r="E43" s="4"/>
      <c r="F43" s="1">
        <v>-56</v>
      </c>
      <c r="G43" s="1">
        <f t="shared" si="0"/>
        <v>-40.900000000000006</v>
      </c>
      <c r="H43" s="60"/>
    </row>
    <row r="44" spans="1:8" ht="12.75">
      <c r="A44" s="35" t="s">
        <v>82</v>
      </c>
      <c r="B44" s="36">
        <v>85000</v>
      </c>
      <c r="C44" s="3">
        <f>C3+C36</f>
        <v>628165.4</v>
      </c>
      <c r="D44" s="3">
        <f>D3+D36</f>
        <v>510680.30000000005</v>
      </c>
      <c r="E44" s="3">
        <f>D44/C44*100</f>
        <v>81.29710741788708</v>
      </c>
      <c r="F44" s="3">
        <f>F3+F36</f>
        <v>440624.39999999997</v>
      </c>
      <c r="G44" s="3">
        <f t="shared" si="0"/>
        <v>70055.90000000008</v>
      </c>
      <c r="H44" s="65">
        <v>71.9</v>
      </c>
    </row>
    <row r="45" spans="1:8" s="41" customFormat="1" ht="12.75">
      <c r="A45" s="37" t="s">
        <v>2</v>
      </c>
      <c r="B45" s="38"/>
      <c r="C45" s="39"/>
      <c r="D45" s="39"/>
      <c r="E45" s="39"/>
      <c r="F45" s="39"/>
      <c r="G45" s="40"/>
      <c r="H45" s="39"/>
    </row>
    <row r="46" spans="1:8" s="45" customFormat="1" ht="12.75">
      <c r="A46" s="42" t="s">
        <v>3</v>
      </c>
      <c r="B46" s="43" t="s">
        <v>4</v>
      </c>
      <c r="C46" s="44">
        <f>SUM(C47:C53)</f>
        <v>57451.899999999994</v>
      </c>
      <c r="D46" s="44">
        <f>SUM(D47:D53)</f>
        <v>41615.100000000006</v>
      </c>
      <c r="E46" s="44">
        <f aca="true" t="shared" si="4" ref="E46:E58">D46/C46*100</f>
        <v>72.43468014112678</v>
      </c>
      <c r="F46" s="44">
        <f>SUM(F47:F53)</f>
        <v>39954.2</v>
      </c>
      <c r="G46" s="44">
        <f>SUM(G47:G53)</f>
        <v>1660.900000000001</v>
      </c>
      <c r="H46" s="44">
        <v>74.6</v>
      </c>
    </row>
    <row r="47" spans="1:8" ht="51">
      <c r="A47" s="15" t="s">
        <v>5</v>
      </c>
      <c r="B47" s="26" t="s">
        <v>6</v>
      </c>
      <c r="C47" s="2">
        <v>4632.6</v>
      </c>
      <c r="D47" s="2">
        <v>3303</v>
      </c>
      <c r="E47" s="2">
        <f t="shared" si="4"/>
        <v>71.29905452661572</v>
      </c>
      <c r="F47" s="2">
        <v>3316.5</v>
      </c>
      <c r="G47" s="2">
        <f aca="true" t="shared" si="5" ref="G47:G53">SUM(D47-F47)</f>
        <v>-13.5</v>
      </c>
      <c r="H47" s="2">
        <v>80.3</v>
      </c>
    </row>
    <row r="48" spans="1:8" ht="51">
      <c r="A48" s="15" t="s">
        <v>7</v>
      </c>
      <c r="B48" s="26" t="s">
        <v>8</v>
      </c>
      <c r="C48" s="2">
        <v>25820.6</v>
      </c>
      <c r="D48" s="2">
        <v>20402.2</v>
      </c>
      <c r="E48" s="2">
        <f>D48/C48*100</f>
        <v>79.01520491390596</v>
      </c>
      <c r="F48" s="2">
        <v>20266.5</v>
      </c>
      <c r="G48" s="2">
        <f>SUM(D48-F48)</f>
        <v>135.70000000000073</v>
      </c>
      <c r="H48" s="2">
        <v>81.1</v>
      </c>
    </row>
    <row r="49" spans="1:8" ht="12.75">
      <c r="A49" s="15" t="s">
        <v>120</v>
      </c>
      <c r="B49" s="34" t="s">
        <v>121</v>
      </c>
      <c r="C49" s="2">
        <v>28.2</v>
      </c>
      <c r="D49" s="2">
        <v>0</v>
      </c>
      <c r="E49" s="2">
        <f>D49/C49*100</f>
        <v>0</v>
      </c>
      <c r="F49" s="2">
        <v>0</v>
      </c>
      <c r="G49" s="2">
        <f t="shared" si="5"/>
        <v>0</v>
      </c>
      <c r="H49" s="2">
        <v>0</v>
      </c>
    </row>
    <row r="50" spans="1:8" ht="38.25">
      <c r="A50" s="15" t="s">
        <v>9</v>
      </c>
      <c r="B50" s="26" t="s">
        <v>10</v>
      </c>
      <c r="C50" s="2">
        <v>10100.9</v>
      </c>
      <c r="D50" s="2">
        <v>7812.7</v>
      </c>
      <c r="E50" s="2">
        <f t="shared" si="4"/>
        <v>77.34657307764655</v>
      </c>
      <c r="F50" s="2">
        <v>6919.9</v>
      </c>
      <c r="G50" s="2">
        <f t="shared" si="5"/>
        <v>892.8000000000002</v>
      </c>
      <c r="H50" s="2">
        <v>86.2</v>
      </c>
    </row>
    <row r="51" spans="1:8" ht="12.75">
      <c r="A51" s="15" t="s">
        <v>122</v>
      </c>
      <c r="B51" s="34" t="s">
        <v>123</v>
      </c>
      <c r="C51" s="2">
        <v>2800</v>
      </c>
      <c r="D51" s="2">
        <v>1297.9</v>
      </c>
      <c r="E51" s="2">
        <f t="shared" si="4"/>
        <v>46.353571428571435</v>
      </c>
      <c r="F51" s="2">
        <v>0</v>
      </c>
      <c r="G51" s="2">
        <f t="shared" si="5"/>
        <v>1297.9</v>
      </c>
      <c r="H51" s="2">
        <v>0</v>
      </c>
    </row>
    <row r="52" spans="1:8" ht="12.75">
      <c r="A52" s="15" t="s">
        <v>11</v>
      </c>
      <c r="B52" s="27" t="s">
        <v>53</v>
      </c>
      <c r="C52" s="2">
        <v>3.7</v>
      </c>
      <c r="D52" s="2">
        <v>0</v>
      </c>
      <c r="E52" s="2">
        <f t="shared" si="4"/>
        <v>0</v>
      </c>
      <c r="F52" s="2">
        <v>0</v>
      </c>
      <c r="G52" s="2">
        <f t="shared" si="5"/>
        <v>0</v>
      </c>
      <c r="H52" s="2">
        <v>0</v>
      </c>
    </row>
    <row r="53" spans="1:8" ht="12.75">
      <c r="A53" s="15" t="s">
        <v>12</v>
      </c>
      <c r="B53" s="27" t="s">
        <v>85</v>
      </c>
      <c r="C53" s="2">
        <v>14065.9</v>
      </c>
      <c r="D53" s="2">
        <v>8799.3</v>
      </c>
      <c r="E53" s="2">
        <f t="shared" si="4"/>
        <v>62.557674944369005</v>
      </c>
      <c r="F53" s="2">
        <v>9451.3</v>
      </c>
      <c r="G53" s="2">
        <f t="shared" si="5"/>
        <v>-652</v>
      </c>
      <c r="H53" s="2">
        <v>61.8</v>
      </c>
    </row>
    <row r="54" spans="1:8" ht="12.75">
      <c r="A54" s="42" t="s">
        <v>137</v>
      </c>
      <c r="B54" s="67" t="s">
        <v>134</v>
      </c>
      <c r="C54" s="44">
        <f>SUM(C55:C55)</f>
        <v>33</v>
      </c>
      <c r="D54" s="44">
        <f>SUM(D55:D55)</f>
        <v>8</v>
      </c>
      <c r="E54" s="44">
        <f>SUM(D54/C54*100)</f>
        <v>24.242424242424242</v>
      </c>
      <c r="F54" s="44">
        <v>0</v>
      </c>
      <c r="G54" s="44">
        <f>SUM(G55:G55)</f>
        <v>8</v>
      </c>
      <c r="H54" s="44">
        <v>0</v>
      </c>
    </row>
    <row r="55" spans="1:8" ht="12.75">
      <c r="A55" s="15" t="s">
        <v>136</v>
      </c>
      <c r="B55" s="66" t="s">
        <v>135</v>
      </c>
      <c r="C55" s="2">
        <v>33</v>
      </c>
      <c r="D55" s="2">
        <v>8</v>
      </c>
      <c r="E55" s="2">
        <f>SUM(D55/C55*100)</f>
        <v>24.242424242424242</v>
      </c>
      <c r="F55" s="2">
        <v>0</v>
      </c>
      <c r="G55" s="2">
        <f>SUM(D55-F55)</f>
        <v>8</v>
      </c>
      <c r="H55" s="2">
        <v>0</v>
      </c>
    </row>
    <row r="56" spans="1:8" s="45" customFormat="1" ht="25.5">
      <c r="A56" s="42" t="s">
        <v>13</v>
      </c>
      <c r="B56" s="43" t="s">
        <v>14</v>
      </c>
      <c r="C56" s="44">
        <f>SUM(C57:C57)</f>
        <v>250</v>
      </c>
      <c r="D56" s="44">
        <f>SUM(D57:D57)</f>
        <v>40</v>
      </c>
      <c r="E56" s="44">
        <f t="shared" si="4"/>
        <v>16</v>
      </c>
      <c r="F56" s="44">
        <f>SUM(F57:F57)</f>
        <v>0</v>
      </c>
      <c r="G56" s="44">
        <f>SUM(G57:G57)</f>
        <v>40</v>
      </c>
      <c r="H56" s="44">
        <v>0</v>
      </c>
    </row>
    <row r="57" spans="1:8" ht="38.25">
      <c r="A57" s="15" t="s">
        <v>86</v>
      </c>
      <c r="B57" s="27" t="s">
        <v>15</v>
      </c>
      <c r="C57" s="2">
        <v>250</v>
      </c>
      <c r="D57" s="2">
        <v>40</v>
      </c>
      <c r="E57" s="2">
        <f t="shared" si="4"/>
        <v>16</v>
      </c>
      <c r="F57" s="2">
        <v>0</v>
      </c>
      <c r="G57" s="2">
        <f>SUM(D57-F57)</f>
        <v>40</v>
      </c>
      <c r="H57" s="2">
        <v>0</v>
      </c>
    </row>
    <row r="58" spans="1:8" s="45" customFormat="1" ht="12.75">
      <c r="A58" s="42" t="s">
        <v>16</v>
      </c>
      <c r="B58" s="43" t="s">
        <v>17</v>
      </c>
      <c r="C58" s="44">
        <f>SUM(C59:C61)</f>
        <v>11724.5</v>
      </c>
      <c r="D58" s="44">
        <f>SUM(D59:D61)</f>
        <v>3175.3</v>
      </c>
      <c r="E58" s="44">
        <f t="shared" si="4"/>
        <v>27.08260480191053</v>
      </c>
      <c r="F58" s="44">
        <f>SUM(F59:F61)</f>
        <v>1493.3</v>
      </c>
      <c r="G58" s="44">
        <f>SUM(G59:G61)</f>
        <v>1682</v>
      </c>
      <c r="H58" s="44">
        <v>21.4</v>
      </c>
    </row>
    <row r="59" spans="1:8" ht="12.75">
      <c r="A59" s="15" t="s">
        <v>18</v>
      </c>
      <c r="B59" s="26" t="s">
        <v>19</v>
      </c>
      <c r="C59" s="2">
        <v>2525</v>
      </c>
      <c r="D59" s="2">
        <v>1949.5</v>
      </c>
      <c r="E59" s="2">
        <f>D59/C59*100</f>
        <v>77.20792079207921</v>
      </c>
      <c r="F59" s="2">
        <v>1256.3</v>
      </c>
      <c r="G59" s="2">
        <f>SUM(D59-F59)</f>
        <v>693.2</v>
      </c>
      <c r="H59" s="2">
        <v>70.8</v>
      </c>
    </row>
    <row r="60" spans="1:8" ht="12.75">
      <c r="A60" s="15" t="s">
        <v>55</v>
      </c>
      <c r="B60" s="27" t="s">
        <v>56</v>
      </c>
      <c r="C60" s="2">
        <v>8749.5</v>
      </c>
      <c r="D60" s="2">
        <v>1203.3</v>
      </c>
      <c r="E60" s="2">
        <f aca="true" t="shared" si="6" ref="E60:E92">D60/C60*100</f>
        <v>13.752785873478485</v>
      </c>
      <c r="F60" s="2">
        <v>70.5</v>
      </c>
      <c r="G60" s="2">
        <f>SUM(D60-F60)</f>
        <v>1132.8</v>
      </c>
      <c r="H60" s="2">
        <v>1.5</v>
      </c>
    </row>
    <row r="61" spans="1:8" ht="12.75">
      <c r="A61" s="15" t="s">
        <v>20</v>
      </c>
      <c r="B61" s="26" t="s">
        <v>21</v>
      </c>
      <c r="C61" s="2">
        <v>450</v>
      </c>
      <c r="D61" s="2">
        <v>22.5</v>
      </c>
      <c r="E61" s="2">
        <f t="shared" si="6"/>
        <v>5</v>
      </c>
      <c r="F61" s="2">
        <v>166.5</v>
      </c>
      <c r="G61" s="2">
        <f>SUM(D61-F61)</f>
        <v>-144</v>
      </c>
      <c r="H61" s="2">
        <v>25.7</v>
      </c>
    </row>
    <row r="62" spans="1:8" s="45" customFormat="1" ht="12.75">
      <c r="A62" s="42" t="s">
        <v>22</v>
      </c>
      <c r="B62" s="43" t="s">
        <v>23</v>
      </c>
      <c r="C62" s="44">
        <f>SUM(C63:C65)</f>
        <v>9720.3</v>
      </c>
      <c r="D62" s="44">
        <f>SUM(D63:D65)</f>
        <v>7421.3</v>
      </c>
      <c r="E62" s="44">
        <f>D62/C62*100</f>
        <v>76.34846661111283</v>
      </c>
      <c r="F62" s="44">
        <f>SUM(F63:F65)</f>
        <v>1714.3</v>
      </c>
      <c r="G62" s="44">
        <f>SUM(G63:G65)</f>
        <v>5707</v>
      </c>
      <c r="H62" s="44">
        <v>42.5</v>
      </c>
    </row>
    <row r="63" spans="1:8" ht="12.75">
      <c r="A63" s="15" t="s">
        <v>115</v>
      </c>
      <c r="B63" s="34" t="s">
        <v>114</v>
      </c>
      <c r="C63" s="2">
        <v>95</v>
      </c>
      <c r="D63" s="2">
        <v>42.9</v>
      </c>
      <c r="E63" s="2">
        <f t="shared" si="6"/>
        <v>45.1578947368421</v>
      </c>
      <c r="F63" s="2">
        <v>0</v>
      </c>
      <c r="G63" s="2">
        <f>SUM(D63-F63)</f>
        <v>42.9</v>
      </c>
      <c r="H63" s="2">
        <v>0</v>
      </c>
    </row>
    <row r="64" spans="1:8" ht="12.75">
      <c r="A64" s="15" t="s">
        <v>24</v>
      </c>
      <c r="B64" s="26" t="s">
        <v>25</v>
      </c>
      <c r="C64" s="2">
        <v>950</v>
      </c>
      <c r="D64" s="2">
        <v>717.7</v>
      </c>
      <c r="E64" s="2">
        <f t="shared" si="6"/>
        <v>75.54736842105264</v>
      </c>
      <c r="F64" s="2">
        <v>1360</v>
      </c>
      <c r="G64" s="2">
        <f>SUM(D64-F64)</f>
        <v>-642.3</v>
      </c>
      <c r="H64" s="2">
        <v>47.3</v>
      </c>
    </row>
    <row r="65" spans="1:8" ht="12.75">
      <c r="A65" s="15" t="s">
        <v>20</v>
      </c>
      <c r="B65" s="34" t="s">
        <v>124</v>
      </c>
      <c r="C65" s="2">
        <v>8675.3</v>
      </c>
      <c r="D65" s="2">
        <v>6660.7</v>
      </c>
      <c r="E65" s="2">
        <f t="shared" si="6"/>
        <v>76.77774831994283</v>
      </c>
      <c r="F65" s="2">
        <v>354.3</v>
      </c>
      <c r="G65" s="2">
        <f>SUM(D65-F65)</f>
        <v>6306.4</v>
      </c>
      <c r="H65" s="2">
        <v>33.7</v>
      </c>
    </row>
    <row r="66" spans="1:8" ht="12.75">
      <c r="A66" s="42" t="s">
        <v>125</v>
      </c>
      <c r="B66" s="54" t="s">
        <v>126</v>
      </c>
      <c r="C66" s="44">
        <f>SUM(C67:C68)</f>
        <v>193.7</v>
      </c>
      <c r="D66" s="44">
        <f>SUM(D67:D68)</f>
        <v>168.2</v>
      </c>
      <c r="E66" s="44">
        <f>D66/C66*100</f>
        <v>86.83531233866805</v>
      </c>
      <c r="F66" s="44">
        <f>SUM(F67:F68)</f>
        <v>0</v>
      </c>
      <c r="G66" s="44">
        <f>SUM(G67:G68)</f>
        <v>168.2</v>
      </c>
      <c r="H66" s="44">
        <v>0</v>
      </c>
    </row>
    <row r="67" spans="1:8" ht="12.75">
      <c r="A67" s="15" t="s">
        <v>128</v>
      </c>
      <c r="B67" s="34" t="s">
        <v>127</v>
      </c>
      <c r="C67" s="2">
        <v>157.7</v>
      </c>
      <c r="D67" s="2">
        <v>148.2</v>
      </c>
      <c r="E67" s="2">
        <f>D67/C67*100</f>
        <v>93.97590361445783</v>
      </c>
      <c r="F67" s="2">
        <v>0</v>
      </c>
      <c r="G67" s="2">
        <f>SUM(D67-F67)</f>
        <v>148.2</v>
      </c>
      <c r="H67" s="2">
        <v>0</v>
      </c>
    </row>
    <row r="68" spans="1:8" ht="18.75" customHeight="1">
      <c r="A68" s="15" t="s">
        <v>130</v>
      </c>
      <c r="B68" s="34" t="s">
        <v>129</v>
      </c>
      <c r="C68" s="2">
        <v>36</v>
      </c>
      <c r="D68" s="2">
        <v>20</v>
      </c>
      <c r="E68" s="2">
        <f>D68/C68*100</f>
        <v>55.55555555555556</v>
      </c>
      <c r="F68" s="2">
        <v>0</v>
      </c>
      <c r="G68" s="2">
        <f>SUM(D68-F68)</f>
        <v>20</v>
      </c>
      <c r="H68" s="2">
        <v>0</v>
      </c>
    </row>
    <row r="69" spans="1:8" s="45" customFormat="1" ht="12.75">
      <c r="A69" s="42" t="s">
        <v>26</v>
      </c>
      <c r="B69" s="43" t="s">
        <v>27</v>
      </c>
      <c r="C69" s="44">
        <f>SUM(C70:C74)</f>
        <v>431912.1</v>
      </c>
      <c r="D69" s="44">
        <f>SUM(D70:D74)</f>
        <v>297282.4</v>
      </c>
      <c r="E69" s="44">
        <f t="shared" si="6"/>
        <v>68.82937523630387</v>
      </c>
      <c r="F69" s="44">
        <f>SUM(F70:F74)</f>
        <v>294985.7</v>
      </c>
      <c r="G69" s="44">
        <f>SUM(G70:G74)</f>
        <v>2296.6999999999944</v>
      </c>
      <c r="H69" s="44">
        <v>66.6</v>
      </c>
    </row>
    <row r="70" spans="1:8" ht="12.75">
      <c r="A70" s="15" t="s">
        <v>28</v>
      </c>
      <c r="B70" s="26" t="s">
        <v>29</v>
      </c>
      <c r="C70" s="31">
        <v>114951.6</v>
      </c>
      <c r="D70" s="31">
        <v>78926.5</v>
      </c>
      <c r="E70" s="2">
        <f t="shared" si="6"/>
        <v>68.660636302583</v>
      </c>
      <c r="F70" s="31">
        <v>74981.1</v>
      </c>
      <c r="G70" s="2">
        <f>SUM(D70-F70)</f>
        <v>3945.399999999994</v>
      </c>
      <c r="H70" s="2">
        <v>67.8</v>
      </c>
    </row>
    <row r="71" spans="1:8" ht="12.75">
      <c r="A71" s="15" t="s">
        <v>30</v>
      </c>
      <c r="B71" s="26" t="s">
        <v>31</v>
      </c>
      <c r="C71" s="31">
        <v>299153.6</v>
      </c>
      <c r="D71" s="31">
        <v>204762.5</v>
      </c>
      <c r="E71" s="2">
        <f t="shared" si="6"/>
        <v>68.44727925721101</v>
      </c>
      <c r="F71" s="31">
        <v>207228</v>
      </c>
      <c r="G71" s="2">
        <f>SUM(D71-F71)</f>
        <v>-2465.5</v>
      </c>
      <c r="H71" s="2">
        <v>65.7</v>
      </c>
    </row>
    <row r="72" spans="1:8" ht="25.5">
      <c r="A72" s="15" t="s">
        <v>87</v>
      </c>
      <c r="B72" s="26" t="s">
        <v>88</v>
      </c>
      <c r="C72" s="31">
        <v>27.8</v>
      </c>
      <c r="D72" s="31">
        <v>26.2</v>
      </c>
      <c r="E72" s="2">
        <f t="shared" si="6"/>
        <v>94.24460431654676</v>
      </c>
      <c r="F72" s="31">
        <v>38.3</v>
      </c>
      <c r="G72" s="2">
        <f>SUM(D72-F72)</f>
        <v>-12.099999999999998</v>
      </c>
      <c r="H72" s="2">
        <v>66.4</v>
      </c>
    </row>
    <row r="73" spans="1:8" ht="12.75">
      <c r="A73" s="15" t="s">
        <v>32</v>
      </c>
      <c r="B73" s="26" t="s">
        <v>33</v>
      </c>
      <c r="C73" s="31">
        <v>1319.7</v>
      </c>
      <c r="D73" s="31">
        <v>1262.7</v>
      </c>
      <c r="E73" s="2">
        <f t="shared" si="6"/>
        <v>95.68083655376222</v>
      </c>
      <c r="F73" s="31">
        <v>1388.9</v>
      </c>
      <c r="G73" s="2">
        <f>SUM(D73-F73)</f>
        <v>-126.20000000000005</v>
      </c>
      <c r="H73" s="2">
        <v>95.9</v>
      </c>
    </row>
    <row r="74" spans="1:8" ht="12.75">
      <c r="A74" s="15" t="s">
        <v>34</v>
      </c>
      <c r="B74" s="27" t="s">
        <v>35</v>
      </c>
      <c r="C74" s="31">
        <v>16459.4</v>
      </c>
      <c r="D74" s="31">
        <v>12304.5</v>
      </c>
      <c r="E74" s="2">
        <f t="shared" si="6"/>
        <v>74.7566739978371</v>
      </c>
      <c r="F74" s="31">
        <v>11349.4</v>
      </c>
      <c r="G74" s="2">
        <f>SUM(D74-F74)</f>
        <v>955.1000000000004</v>
      </c>
      <c r="H74" s="2">
        <v>73.5</v>
      </c>
    </row>
    <row r="75" spans="1:8" s="45" customFormat="1" ht="12.75">
      <c r="A75" s="42" t="s">
        <v>89</v>
      </c>
      <c r="B75" s="43" t="s">
        <v>36</v>
      </c>
      <c r="C75" s="44">
        <f>SUM(C76:C77)</f>
        <v>40134.6</v>
      </c>
      <c r="D75" s="44">
        <f>SUM(D76:D77)</f>
        <v>29813.8</v>
      </c>
      <c r="E75" s="44">
        <f t="shared" si="6"/>
        <v>74.28453254797606</v>
      </c>
      <c r="F75" s="44">
        <f>SUM(F76:F77)</f>
        <v>30640.5</v>
      </c>
      <c r="G75" s="44">
        <f>SUM(G76:G77)</f>
        <v>-826.7000000000007</v>
      </c>
      <c r="H75" s="44">
        <v>71.2</v>
      </c>
    </row>
    <row r="76" spans="1:8" ht="12.75">
      <c r="A76" s="15" t="s">
        <v>37</v>
      </c>
      <c r="B76" s="26" t="s">
        <v>38</v>
      </c>
      <c r="C76" s="2">
        <v>30500.8</v>
      </c>
      <c r="D76" s="2">
        <v>22579.6</v>
      </c>
      <c r="E76" s="2">
        <f t="shared" si="6"/>
        <v>74.02953365157636</v>
      </c>
      <c r="F76" s="2">
        <v>24053.8</v>
      </c>
      <c r="G76" s="2">
        <f>SUM(D76-F76)</f>
        <v>-1474.2000000000007</v>
      </c>
      <c r="H76" s="2">
        <v>72.1</v>
      </c>
    </row>
    <row r="77" spans="1:8" ht="25.5">
      <c r="A77" s="15" t="s">
        <v>90</v>
      </c>
      <c r="B77" s="27" t="s">
        <v>40</v>
      </c>
      <c r="C77" s="2">
        <v>9633.8</v>
      </c>
      <c r="D77" s="2">
        <v>7234.2</v>
      </c>
      <c r="E77" s="2">
        <f t="shared" si="6"/>
        <v>75.09186406194856</v>
      </c>
      <c r="F77" s="2">
        <v>6586.7</v>
      </c>
      <c r="G77" s="2">
        <f>SUM(D77-F77)</f>
        <v>647.5</v>
      </c>
      <c r="H77" s="2">
        <v>67.8</v>
      </c>
    </row>
    <row r="78" spans="1:8" s="45" customFormat="1" ht="12.75">
      <c r="A78" s="42" t="s">
        <v>41</v>
      </c>
      <c r="B78" s="43" t="s">
        <v>42</v>
      </c>
      <c r="C78" s="44">
        <f>SUM(C79:C82)</f>
        <v>73399.9</v>
      </c>
      <c r="D78" s="44">
        <f>SUM(D79:D82)</f>
        <v>51367.4</v>
      </c>
      <c r="E78" s="44">
        <f t="shared" si="6"/>
        <v>69.98292913205604</v>
      </c>
      <c r="F78" s="44">
        <f>SUM(F79:F82)</f>
        <v>23037.300000000003</v>
      </c>
      <c r="G78" s="44">
        <f>SUM(G79:G82)</f>
        <v>28330.100000000006</v>
      </c>
      <c r="H78" s="44">
        <v>70.2</v>
      </c>
    </row>
    <row r="79" spans="1:8" ht="12.75">
      <c r="A79" s="15" t="s">
        <v>43</v>
      </c>
      <c r="B79" s="26">
        <v>1001</v>
      </c>
      <c r="C79" s="2">
        <v>3422</v>
      </c>
      <c r="D79" s="2">
        <v>2392.4</v>
      </c>
      <c r="E79" s="2">
        <f t="shared" si="6"/>
        <v>69.91233196960842</v>
      </c>
      <c r="F79" s="2">
        <v>2217</v>
      </c>
      <c r="G79" s="2">
        <f>SUM(D79-F79)</f>
        <v>175.4000000000001</v>
      </c>
      <c r="H79" s="2">
        <v>77.2</v>
      </c>
    </row>
    <row r="80" spans="1:8" ht="12.75">
      <c r="A80" s="15" t="s">
        <v>44</v>
      </c>
      <c r="B80" s="26" t="s">
        <v>45</v>
      </c>
      <c r="C80" s="2">
        <v>8027</v>
      </c>
      <c r="D80" s="2">
        <v>4671.2</v>
      </c>
      <c r="E80" s="2">
        <f t="shared" si="6"/>
        <v>58.193596611436405</v>
      </c>
      <c r="F80" s="2">
        <v>6991.2</v>
      </c>
      <c r="G80" s="2">
        <f>SUM(D80-F80)</f>
        <v>-2320</v>
      </c>
      <c r="H80" s="2">
        <v>66</v>
      </c>
    </row>
    <row r="81" spans="1:8" ht="12.75">
      <c r="A81" s="15" t="s">
        <v>46</v>
      </c>
      <c r="B81" s="26" t="s">
        <v>47</v>
      </c>
      <c r="C81" s="2">
        <v>61650.9</v>
      </c>
      <c r="D81" s="2">
        <v>44076.3</v>
      </c>
      <c r="E81" s="2">
        <f t="shared" si="6"/>
        <v>71.49336019425508</v>
      </c>
      <c r="F81" s="2">
        <v>13619.1</v>
      </c>
      <c r="G81" s="2">
        <f>SUM(D81-F81)</f>
        <v>30457.200000000004</v>
      </c>
      <c r="H81" s="2">
        <v>71.3</v>
      </c>
    </row>
    <row r="82" spans="1:8" ht="12.75">
      <c r="A82" s="15" t="s">
        <v>48</v>
      </c>
      <c r="B82" s="34">
        <v>1006</v>
      </c>
      <c r="C82" s="2">
        <v>300</v>
      </c>
      <c r="D82" s="2">
        <v>227.5</v>
      </c>
      <c r="E82" s="2">
        <f t="shared" si="6"/>
        <v>75.83333333333333</v>
      </c>
      <c r="F82" s="2">
        <v>210</v>
      </c>
      <c r="G82" s="2">
        <f>SUM(D82-F82)</f>
        <v>17.5</v>
      </c>
      <c r="H82" s="2">
        <v>75</v>
      </c>
    </row>
    <row r="83" spans="1:8" s="45" customFormat="1" ht="12.75">
      <c r="A83" s="42" t="s">
        <v>91</v>
      </c>
      <c r="B83" s="46" t="s">
        <v>49</v>
      </c>
      <c r="C83" s="44">
        <f>SUM(C84:C85)</f>
        <v>11677.8</v>
      </c>
      <c r="D83" s="44">
        <f>SUM(D84:D85)</f>
        <v>9017.1</v>
      </c>
      <c r="E83" s="44">
        <f t="shared" si="6"/>
        <v>77.21574269126035</v>
      </c>
      <c r="F83" s="44">
        <f>SUM(F84:F85)</f>
        <v>8685.699999999999</v>
      </c>
      <c r="G83" s="44">
        <f>SUM(G84:G85)</f>
        <v>331.4000000000001</v>
      </c>
      <c r="H83" s="44">
        <v>76.7</v>
      </c>
    </row>
    <row r="84" spans="1:8" ht="12.75">
      <c r="A84" s="15" t="s">
        <v>92</v>
      </c>
      <c r="B84" s="27" t="s">
        <v>50</v>
      </c>
      <c r="C84" s="2">
        <v>10278.5</v>
      </c>
      <c r="D84" s="2">
        <v>7954.9</v>
      </c>
      <c r="E84" s="2">
        <f t="shared" si="6"/>
        <v>77.39358855864182</v>
      </c>
      <c r="F84" s="2">
        <v>7722.4</v>
      </c>
      <c r="G84" s="2">
        <f>SUM(D84-F84)</f>
        <v>232.5</v>
      </c>
      <c r="H84" s="2">
        <v>75.3</v>
      </c>
    </row>
    <row r="85" spans="1:8" ht="12.75">
      <c r="A85" s="15" t="s">
        <v>116</v>
      </c>
      <c r="B85" s="66">
        <v>1105</v>
      </c>
      <c r="C85" s="2">
        <v>1399.3</v>
      </c>
      <c r="D85" s="2">
        <v>1062.2</v>
      </c>
      <c r="E85" s="2">
        <f t="shared" si="6"/>
        <v>75.9093832630601</v>
      </c>
      <c r="F85" s="2">
        <v>963.3</v>
      </c>
      <c r="G85" s="2">
        <f>SUM(D85-F85)</f>
        <v>98.90000000000009</v>
      </c>
      <c r="H85" s="2">
        <v>89.7</v>
      </c>
    </row>
    <row r="86" spans="1:8" s="45" customFormat="1" ht="12.75">
      <c r="A86" s="42" t="s">
        <v>93</v>
      </c>
      <c r="B86" s="46" t="s">
        <v>94</v>
      </c>
      <c r="C86" s="44">
        <f>SUM(C87:C87)</f>
        <v>0</v>
      </c>
      <c r="D86" s="44">
        <f>SUM(D87:D87)</f>
        <v>0</v>
      </c>
      <c r="E86" s="44">
        <v>0</v>
      </c>
      <c r="F86" s="44">
        <f>SUM(F87:F87)</f>
        <v>316.9</v>
      </c>
      <c r="G86" s="44">
        <f>SUM(G87:G87)</f>
        <v>-316.9</v>
      </c>
      <c r="H86" s="44">
        <v>57.3</v>
      </c>
    </row>
    <row r="87" spans="1:8" ht="12.75">
      <c r="A87" s="15" t="s">
        <v>39</v>
      </c>
      <c r="B87" s="27" t="s">
        <v>95</v>
      </c>
      <c r="C87" s="2">
        <v>0</v>
      </c>
      <c r="D87" s="2">
        <v>0</v>
      </c>
      <c r="E87" s="2">
        <v>0</v>
      </c>
      <c r="F87" s="2">
        <v>316.9</v>
      </c>
      <c r="G87" s="2">
        <f>SUM(D87-F87)</f>
        <v>-316.9</v>
      </c>
      <c r="H87" s="2">
        <v>57.3</v>
      </c>
    </row>
    <row r="88" spans="1:8" s="45" customFormat="1" ht="25.5">
      <c r="A88" s="42" t="s">
        <v>54</v>
      </c>
      <c r="B88" s="46" t="s">
        <v>96</v>
      </c>
      <c r="C88" s="44">
        <f>SUM(C89:C89)</f>
        <v>7000</v>
      </c>
      <c r="D88" s="44">
        <f>SUM(D89:D89)</f>
        <v>3212.1</v>
      </c>
      <c r="E88" s="44">
        <f t="shared" si="6"/>
        <v>45.887142857142855</v>
      </c>
      <c r="F88" s="44">
        <f>SUM(F89:F89)</f>
        <v>4501.7</v>
      </c>
      <c r="G88" s="44">
        <f>SUM(G89:G89)</f>
        <v>-1289.6</v>
      </c>
      <c r="H88" s="44">
        <v>60</v>
      </c>
    </row>
    <row r="89" spans="1:8" ht="25.5">
      <c r="A89" s="15" t="s">
        <v>97</v>
      </c>
      <c r="B89" s="27" t="s">
        <v>98</v>
      </c>
      <c r="C89" s="2">
        <v>7000</v>
      </c>
      <c r="D89" s="2">
        <v>3212.1</v>
      </c>
      <c r="E89" s="2">
        <f t="shared" si="6"/>
        <v>45.887142857142855</v>
      </c>
      <c r="F89" s="2">
        <v>4501.7</v>
      </c>
      <c r="G89" s="2">
        <f>SUM(D89-F89)</f>
        <v>-1289.6</v>
      </c>
      <c r="H89" s="2">
        <v>60</v>
      </c>
    </row>
    <row r="90" spans="1:8" s="45" customFormat="1" ht="38.25">
      <c r="A90" s="42" t="s">
        <v>140</v>
      </c>
      <c r="B90" s="46" t="s">
        <v>99</v>
      </c>
      <c r="C90" s="44">
        <f>SUM(C91:C91)</f>
        <v>32048.7</v>
      </c>
      <c r="D90" s="44">
        <f>SUM(D91:D91)</f>
        <v>25359.7</v>
      </c>
      <c r="E90" s="44">
        <f t="shared" si="6"/>
        <v>79.12863860312586</v>
      </c>
      <c r="F90" s="44">
        <f>SUM(F91:F91)</f>
        <v>24616.5</v>
      </c>
      <c r="G90" s="44">
        <f>SUM(G91:G91)</f>
        <v>743.2000000000007</v>
      </c>
      <c r="H90" s="44">
        <v>75</v>
      </c>
    </row>
    <row r="91" spans="1:8" ht="38.25">
      <c r="A91" s="15" t="s">
        <v>100</v>
      </c>
      <c r="B91" s="27" t="s">
        <v>101</v>
      </c>
      <c r="C91" s="2">
        <v>32048.7</v>
      </c>
      <c r="D91" s="2">
        <v>25359.7</v>
      </c>
      <c r="E91" s="2">
        <f t="shared" si="6"/>
        <v>79.12863860312586</v>
      </c>
      <c r="F91" s="2">
        <v>24616.5</v>
      </c>
      <c r="G91" s="2">
        <f>SUM(D91-F91)</f>
        <v>743.2000000000007</v>
      </c>
      <c r="H91" s="2">
        <v>75</v>
      </c>
    </row>
    <row r="92" spans="1:8" s="41" customFormat="1" ht="12.75">
      <c r="A92" s="47" t="s">
        <v>51</v>
      </c>
      <c r="B92" s="48" t="s">
        <v>52</v>
      </c>
      <c r="C92" s="49">
        <f>SUM(C46+C54+C56+C58+C62+C66+C69+C75+C78+C83+C86+C88+C90)</f>
        <v>675546.5</v>
      </c>
      <c r="D92" s="49">
        <f>SUM(D46+D54+D56+D58+D62+D66+D69+D75+D78+D83+D86+D88+D90)</f>
        <v>468480.4</v>
      </c>
      <c r="E92" s="49">
        <f t="shared" si="6"/>
        <v>69.34835721893312</v>
      </c>
      <c r="F92" s="49">
        <f>SUM(F46+F54+F56+F58+F62+F66+F69+F75+F78+F83+F86+F88+F90)</f>
        <v>429946.10000000003</v>
      </c>
      <c r="G92" s="49">
        <f>SUM(G46+G54+G56+G58+G62+G66+G69+G75+G78+G83+G86+G88+G90)</f>
        <v>38534.3</v>
      </c>
      <c r="H92" s="49">
        <v>67.6</v>
      </c>
    </row>
    <row r="93" spans="1:8" s="53" customFormat="1" ht="25.5">
      <c r="A93" s="50" t="s">
        <v>102</v>
      </c>
      <c r="B93" s="51" t="s">
        <v>103</v>
      </c>
      <c r="C93" s="69">
        <v>-24224.3</v>
      </c>
      <c r="D93" s="52">
        <v>42199.9</v>
      </c>
      <c r="E93" s="52"/>
      <c r="F93" s="52">
        <v>10678.3</v>
      </c>
      <c r="G93" s="52"/>
      <c r="H93" s="52"/>
    </row>
    <row r="94" spans="1:8" ht="12.75">
      <c r="A94" s="16"/>
      <c r="B94" s="28"/>
      <c r="C94" s="17"/>
      <c r="D94" s="17"/>
      <c r="E94" s="18"/>
      <c r="F94" s="17"/>
      <c r="G94" s="19"/>
      <c r="H94" s="18"/>
    </row>
    <row r="95" spans="1:8" ht="26.25" customHeight="1">
      <c r="A95" s="16"/>
      <c r="B95" s="28"/>
      <c r="C95" s="71"/>
      <c r="D95" s="71"/>
      <c r="E95" s="71"/>
      <c r="F95" s="71"/>
      <c r="G95" s="71"/>
      <c r="H95" s="71"/>
    </row>
    <row r="96" spans="1:8" ht="12.75">
      <c r="A96" s="20"/>
      <c r="B96" s="29"/>
      <c r="C96" s="20"/>
      <c r="D96" s="20"/>
      <c r="E96" s="20"/>
      <c r="F96" s="20"/>
      <c r="G96" s="20"/>
      <c r="H96" s="20"/>
    </row>
  </sheetData>
  <sheetProtection/>
  <mergeCells count="2">
    <mergeCell ref="A1:H1"/>
    <mergeCell ref="C95:H95"/>
  </mergeCells>
  <printOptions/>
  <pageMargins left="0.5511811023622047" right="0.1968503937007874" top="0.15748031496062992" bottom="0.15748031496062992" header="0.15748031496062992" footer="0.1574803149606299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ЯМ</cp:lastModifiedBy>
  <cp:lastPrinted>2016-10-21T04:18:31Z</cp:lastPrinted>
  <dcterms:created xsi:type="dcterms:W3CDTF">2009-04-28T07:05:16Z</dcterms:created>
  <dcterms:modified xsi:type="dcterms:W3CDTF">2016-10-21T04:31:08Z</dcterms:modified>
  <cp:category/>
  <cp:version/>
  <cp:contentType/>
  <cp:contentStatus/>
</cp:coreProperties>
</file>